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8_{19AFC59C-0D0D-4CF0-A29E-6ADA23A41107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Prijzen!$B$1:$IS$38</definedName>
    <definedName name="Consultancy">'Partnertarieven(VERBERGEN)'!$C$7</definedName>
    <definedName name="Contact">'Partnertarieven(VERBERGEN)'!$D$10</definedName>
    <definedName name="Installatie">'Partnertarieven(VERBERGEN)'!$C$3</definedName>
    <definedName name="OPEN">'Partnertarieven(VERBERGEN)'!#REF!</definedName>
    <definedName name="OpenTraining">'Partnertarieven(VERBERGEN)'!#REF!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7" l="1"/>
  <c r="I15" i="27" l="1"/>
  <c r="A1" i="27" l="1"/>
  <c r="B38" i="27"/>
  <c r="I16" i="27"/>
  <c r="I14" i="27"/>
  <c r="A2" i="27"/>
  <c r="I22" i="27"/>
  <c r="IS32" i="27"/>
  <c r="I20" i="27" l="1"/>
  <c r="B20" i="27"/>
  <c r="I9" i="27"/>
  <c r="I12" i="27" s="1"/>
  <c r="I18" i="27" s="1"/>
  <c r="H9" i="27"/>
  <c r="J11" i="27"/>
  <c r="IS15" i="27"/>
  <c r="I17" i="27"/>
  <c r="I23" i="27" l="1"/>
</calcChain>
</file>

<file path=xl/sharedStrings.xml><?xml version="1.0" encoding="utf-8"?>
<sst xmlns="http://schemas.openxmlformats.org/spreadsheetml/2006/main" count="74" uniqueCount="64">
  <si>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</si>
  <si>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</si>
  <si>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</si>
  <si>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</si>
  <si>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</si>
  <si>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</si>
  <si>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</si>
  <si>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</si>
  <si>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</si>
  <si>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</si>
  <si>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</si>
  <si>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</si>
  <si>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</si>
  <si>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</si>
  <si>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</si>
  <si>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Onderhoud en helpdesk worden per 12 maanden vooruit gefactureerd. De opzegtermijn is 1 maand.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</si>
  <si>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</si>
  <si>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</si>
  <si>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</si>
  <si>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</si>
  <si>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</si>
  <si>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</si>
  <si>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</si>
  <si>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</si>
  <si>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</si>
  <si>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</si>
  <si>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</si>
  <si>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</si>
  <si>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Het onderhoud in het eerste jaar is verplicht.</t>
  </si>
  <si>
    <t>Groep 1</t>
  </si>
  <si>
    <t xml:space="preserve">Trainingsdagen op locatie </t>
  </si>
  <si>
    <t>(525)</t>
  </si>
  <si>
    <t>standaard Windows omgeving geldt een toeslag van 15 Euro per maand.</t>
  </si>
  <si>
    <t>standaard Contoso voorbeelden of op de eigen Dynamics AX database. Documentatie is inbegrepen.</t>
  </si>
  <si>
    <t>MET DIT EXSION TARIEVENMODEL KUNT U ZELF DE GEWENSTE EXSION-AX</t>
  </si>
  <si>
    <t>Het jaarlijks onderhoudsabonnement voorziet in upgrades en nieuwe versies van Exsion software</t>
  </si>
  <si>
    <t>Exsion-AX werkt op Dynamics AX versies die gebruik maken van SQL Server 2005 en hoger.</t>
  </si>
  <si>
    <t>N</t>
  </si>
  <si>
    <t xml:space="preserve">De keuze van de licentie(groep) bepaalt het aantal benoemde Exsion gebruikers </t>
  </si>
  <si>
    <t>Installatie Exsion op locatie</t>
  </si>
  <si>
    <t>HB Software tarief</t>
  </si>
  <si>
    <t>HB Software b.v., Groen van Prinsterersingel 47 - 2805 TD Gouda, tel 0182-580411,mailadres: office@hbsoftware.nl.</t>
  </si>
  <si>
    <t>CONFIGURATIE SAMENSTELLEN (MUTEER HIERVOOR DE GROENE CELLEN).</t>
  </si>
  <si>
    <t xml:space="preserve">Voor helpdesk ondersteuning kunnen maximaal twee contactpersonen contact opnemen. </t>
  </si>
  <si>
    <t xml:space="preserve">Indien de licentie binnen drie maanden na installatie wordt uitgebreid, dan betaalt u enkel het prijsverschil </t>
  </si>
  <si>
    <t xml:space="preserve">tussen de licentiegroepen. Na deze periode wordt dit bedrag met 25% van de oude licentiegroep verhoogd. </t>
  </si>
  <si>
    <t>Het aantal connecties en aantal individuele administraties in één Microsoft Dynamics NAV database is onbeperkt</t>
  </si>
  <si>
    <t xml:space="preserve">voor één tenant (in het geval van een multi tenancy omgeving). Voor meerdere databases dienen meerdere licenties </t>
  </si>
  <si>
    <t xml:space="preserve">Voor het werken met Exsion via een Terminal/Citrix server omgeving NAAST het werken vanuit de </t>
  </si>
  <si>
    <t>Installatie</t>
  </si>
  <si>
    <t>AVG EN AANVULLENDE INFORMATIE</t>
  </si>
  <si>
    <t>nieuwsbrief te versturen. Met het ondertekenen van dit opdrachtformulier gaat u hiermee akkoord. De gebruiker kan</t>
  </si>
  <si>
    <t>via office@hbsoftware.nl het ontvangen van de nieuwsbrief stopzetten.</t>
  </si>
  <si>
    <t>(1345)</t>
  </si>
  <si>
    <t>(1153)</t>
  </si>
  <si>
    <t>Op de levering van software en diensten zijn de algemene voorwaarden van toepassing van HB Software gedeponeerd bij de kamer van koophandel.</t>
  </si>
  <si>
    <t>De van Toepassing zijnde EULA is te vinden op www.exsion.nl</t>
  </si>
  <si>
    <t>De trainingen worden gegeven voor maximaal 6 deelnemers tegelijk en kan naar keuze plaatsvinden op de</t>
  </si>
  <si>
    <t xml:space="preserve">HB Software gaat zorgvuldig om met persoonsgegevens. Het email adres van de gebruiker wordt gebruikt om een </t>
  </si>
  <si>
    <t>die zelfstandig rapportages kunnen samenstellen, aanpassen of verversen.</t>
  </si>
  <si>
    <t>aangeschaft te worden.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</si>
  <si>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</si>
  <si>
    <t>J</t>
  </si>
  <si>
    <t>Alle genoemde bedragen zijn in Euro's exclusief BTW. Betaling: 100% bij levering. Aan dit model kunnen geen rechten worden ontleend. De prijzen zijn geldig tot en met 31-12-2021.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</si>
</sst>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.199999999999999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medium">
        <color indexed="64"/>
      </right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4" fillId="2" borderId="20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10" fillId="0" borderId="0" xfId="0" applyFont="1"/>
    <xf numFmtId="0" fontId="4" fillId="3" borderId="0" xfId="0" applyFont="1" applyFill="1"/>
    <xf numFmtId="3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quotePrefix="1" applyNumberFormat="1" applyFont="1" applyFill="1" applyBorder="1" applyAlignment="1" applyProtection="1">
      <alignment horizontal="right"/>
      <protection hidden="1"/>
    </xf>
    <xf numFmtId="3" fontId="4" fillId="2" borderId="23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4" xfId="0" applyNumberFormat="1" applyFont="1" applyFill="1" applyBorder="1" applyProtection="1">
      <protection hidden="1"/>
    </xf>
    <xf numFmtId="4" fontId="3" fillId="4" borderId="24" xfId="0" applyNumberFormat="1" applyFont="1" applyFill="1" applyBorder="1" applyProtection="1">
      <protection hidden="1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" fontId="4" fillId="2" borderId="28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7" xfId="0" applyNumberFormat="1" applyFont="1" applyFill="1" applyBorder="1" applyProtection="1">
      <protection hidden="1"/>
    </xf>
    <xf numFmtId="0" fontId="0" fillId="0" borderId="0" xfId="0" applyFill="1"/>
    <xf numFmtId="0" fontId="11" fillId="5" borderId="9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right" vertical="top"/>
      <protection hidden="1"/>
    </xf>
    <xf numFmtId="3" fontId="4" fillId="2" borderId="25" xfId="1" quotePrefix="1" applyNumberFormat="1" applyFont="1" applyFill="1" applyBorder="1" applyAlignment="1" applyProtection="1">
      <alignment horizontal="right"/>
      <protection hidden="1"/>
    </xf>
    <xf numFmtId="0" fontId="12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3" xfId="0" applyFont="1" applyFill="1" applyBorder="1" applyAlignment="1" applyProtection="1">
      <alignment vertical="center" wrapText="1"/>
      <protection locked="0"/>
    </xf>
    <xf numFmtId="0" fontId="11" fillId="5" borderId="9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11" fillId="5" borderId="12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6" xfId="0" applyFont="1" applyFill="1" applyBorder="1" applyAlignment="1" applyProtection="1">
      <alignment vertical="center" wrapText="1"/>
      <protection locked="0"/>
    </xf>
    <xf numFmtId="0" fontId="11" fillId="5" borderId="9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1" fillId="5" borderId="1" xfId="0" applyFont="1" applyFill="1" applyBorder="1" applyAlignment="1" applyProtection="1">
      <alignment vertical="center"/>
      <protection locked="0"/>
    </xf>
    <xf numFmtId="0" fontId="11" fillId="5" borderId="2" xfId="0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5</xdr:col>
      <xdr:colOff>466725</xdr:colOff>
      <xdr:row>3</xdr:row>
      <xdr:rowOff>28575</xdr:rowOff>
    </xdr:to>
    <xdr:pic>
      <xdr:nvPicPr>
        <xdr:cNvPr id="47216" name="Afbeelding 3">
          <a:extLst>
            <a:ext uri="{FF2B5EF4-FFF2-40B4-BE49-F238E27FC236}">
              <a16:creationId xmlns:a16="http://schemas.microsoft.com/office/drawing/2014/main" id="{78A920E9-E51A-4F25-9C53-6E0361AA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07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1</xdr:row>
      <xdr:rowOff>95250</xdr:rowOff>
    </xdr:from>
    <xdr:to>
      <xdr:col>8</xdr:col>
      <xdr:colOff>476250</xdr:colOff>
      <xdr:row>3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DD606B7-7FF8-4298-92EB-3BDD77EE5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66700"/>
          <a:ext cx="19716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0"/>
  <sheetViews>
    <sheetView workbookViewId="0">
      <selection activeCell="C35" sqref="C35"/>
    </sheetView>
  </sheetViews>
  <sheetFormatPr defaultRowHeight="13.2" x14ac:dyDescent="0.25"/>
  <cols>
    <col min="1" max="1" width="2" customWidth="1"/>
    <col min="2" max="2" width="25.109375" bestFit="1" customWidth="1"/>
    <col min="4" max="4" width="101.5546875" bestFit="1" customWidth="1"/>
  </cols>
  <sheetData>
    <row r="1" spans="2:4" x14ac:dyDescent="0.25">
      <c r="B1" s="62" t="s">
        <v>27</v>
      </c>
      <c r="C1" s="61" t="s">
        <v>26</v>
      </c>
      <c r="D1" t="s">
        <v>40</v>
      </c>
    </row>
    <row r="3" spans="2:4" x14ac:dyDescent="0.25">
      <c r="B3" t="s">
        <v>39</v>
      </c>
      <c r="C3" s="60">
        <v>525</v>
      </c>
      <c r="D3" s="63" t="s">
        <v>31</v>
      </c>
    </row>
    <row r="5" spans="2:4" x14ac:dyDescent="0.25">
      <c r="B5" t="s">
        <v>23</v>
      </c>
      <c r="C5" s="60">
        <v>1345</v>
      </c>
      <c r="D5" s="64" t="s">
        <v>53</v>
      </c>
    </row>
    <row r="7" spans="2:4" x14ac:dyDescent="0.25">
      <c r="B7" t="s">
        <v>24</v>
      </c>
      <c r="C7" s="60">
        <v>1153</v>
      </c>
      <c r="D7" s="64" t="s">
        <v>54</v>
      </c>
    </row>
    <row r="8" spans="2:4" x14ac:dyDescent="0.25">
      <c r="C8" s="87"/>
      <c r="D8" s="64"/>
    </row>
    <row r="10" spans="2:4" x14ac:dyDescent="0.25">
      <c r="B10" t="s">
        <v>25</v>
      </c>
      <c r="D10" s="66" t="s">
        <v>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T90"/>
  <sheetViews>
    <sheetView showZeros="0" tabSelected="1" topLeftCell="A17" zoomScaleNormal="100" workbookViewId="0">
      <selection activeCell="B38" sqref="B38"/>
    </sheetView>
  </sheetViews>
  <sheetFormatPr defaultColWidth="0" defaultRowHeight="13.2" zeroHeight="1" x14ac:dyDescent="0.25"/>
  <cols>
    <col min="1" max="1" width="1.44140625" style="2" customWidth="1"/>
    <col min="2" max="2" width="22" style="1" customWidth="1"/>
    <col min="3" max="8" width="10.6640625" style="2" customWidth="1"/>
    <col min="9" max="9" width="10.6640625" style="3" customWidth="1"/>
    <col min="10" max="10" width="2.44140625" style="27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109375" style="2" hidden="1" customWidth="1"/>
    <col min="253" max="253" width="96.109375" style="2" customWidth="1"/>
    <col min="254" max="254" width="0.33203125" style="2" hidden="1" customWidth="1"/>
    <col min="255" max="16384" width="39.5546875" style="2" hidden="1"/>
  </cols>
  <sheetData>
    <row r="1" spans="1:253" ht="13.8" thickBot="1" x14ac:dyDescent="0.3">
      <c r="A1" s="2">
        <f>IF(LEFT(C9,2)="Ge",1,0)</f>
        <v>0</v>
      </c>
    </row>
    <row r="2" spans="1:253" ht="19.5" customHeight="1" x14ac:dyDescent="0.25">
      <c r="A2" s="12" t="str">
        <f>RIGHT(C9,1)</f>
        <v>1</v>
      </c>
      <c r="B2" s="54"/>
      <c r="C2" s="27"/>
      <c r="D2" s="27"/>
      <c r="E2" s="27"/>
      <c r="F2" s="27"/>
      <c r="G2" s="27"/>
      <c r="H2" s="6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34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27"/>
      <c r="H3" s="55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42</v>
      </c>
    </row>
    <row r="4" spans="1:253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0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5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1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">
        <v>44</v>
      </c>
    </row>
    <row r="7" spans="1:253" ht="19.5" customHeight="1" thickBot="1" x14ac:dyDescent="0.3">
      <c r="B7" s="24" t="s">
        <v>6</v>
      </c>
      <c r="C7" s="25">
        <v>2690</v>
      </c>
      <c r="D7" s="26">
        <v>4890</v>
      </c>
      <c r="E7" s="26">
        <v>6390</v>
      </c>
      <c r="F7" s="26">
        <v>8590</v>
      </c>
      <c r="G7" s="26">
        <v>9990</v>
      </c>
      <c r="H7" s="26">
        <v>13290</v>
      </c>
      <c r="I7" s="67">
        <v>15960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">
        <v>45</v>
      </c>
    </row>
    <row r="8" spans="1:253" ht="19.5" customHeight="1" thickBot="1" x14ac:dyDescent="0.3">
      <c r="I8" s="2"/>
      <c r="J8" s="21" t="s">
        <v>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46</v>
      </c>
    </row>
    <row r="9" spans="1:253" ht="20.100000000000001" customHeight="1" thickBot="1" x14ac:dyDescent="0.3">
      <c r="B9" s="28" t="s">
        <v>20</v>
      </c>
      <c r="C9" s="107" t="s">
        <v>29</v>
      </c>
      <c r="D9" s="108"/>
      <c r="E9" s="5"/>
      <c r="F9" s="5"/>
      <c r="G9" s="5"/>
      <c r="H9" s="58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95">
        <f>IF($A$1,$A$2*895,CHOOSE($A$2,C7,D7,E7,F7,G7,H7,I7))</f>
        <v>2690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47</v>
      </c>
    </row>
    <row r="10" spans="1:253" s="27" customFormat="1" ht="20.100000000000001" customHeight="1" x14ac:dyDescent="0.25">
      <c r="B10" s="56" t="s">
        <v>38</v>
      </c>
      <c r="C10" s="57"/>
      <c r="H10" s="48"/>
      <c r="I10" s="52"/>
      <c r="J10" s="21"/>
      <c r="IS10" s="23" t="s">
        <v>60</v>
      </c>
    </row>
    <row r="11" spans="1:253" ht="20.100000000000001" customHeight="1" thickBot="1" x14ac:dyDescent="0.3">
      <c r="B11" s="7" t="s">
        <v>59</v>
      </c>
      <c r="C11" s="8"/>
      <c r="D11" s="8"/>
      <c r="E11" s="8"/>
      <c r="F11" s="8"/>
      <c r="G11" s="8"/>
      <c r="H11" s="49"/>
      <c r="I11" s="53"/>
      <c r="J11" s="21" t="str">
        <f>IF($A$1,"","♦")</f>
        <v>♦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">
        <v>48</v>
      </c>
    </row>
    <row r="12" spans="1:253" ht="19.5" customHeight="1" thickBot="1" x14ac:dyDescent="0.3">
      <c r="B12" s="2"/>
      <c r="E12" s="45"/>
      <c r="F12" s="31" t="s">
        <v>11</v>
      </c>
      <c r="G12" s="43"/>
      <c r="H12" s="33"/>
      <c r="I12" s="73">
        <f>SUM(I9:I11)</f>
        <v>2690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">
        <v>32</v>
      </c>
    </row>
    <row r="13" spans="1:253" ht="19.5" customHeight="1" thickBot="1" x14ac:dyDescent="0.3">
      <c r="B13" s="2"/>
      <c r="E13" s="27"/>
      <c r="F13" s="1"/>
      <c r="G13" s="43"/>
      <c r="H13" s="71"/>
      <c r="I13" s="46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5">
      <c r="B14" s="28" t="s">
        <v>49</v>
      </c>
      <c r="C14" s="5"/>
      <c r="D14" s="5"/>
      <c r="E14" s="5"/>
      <c r="F14" s="5"/>
      <c r="G14" s="5"/>
      <c r="H14" s="76">
        <v>1</v>
      </c>
      <c r="I14" s="68">
        <f>H14*Installatie</f>
        <v>525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5">
      <c r="A15" s="27"/>
      <c r="B15" s="29" t="s">
        <v>30</v>
      </c>
      <c r="C15" s="27"/>
      <c r="D15" s="27"/>
      <c r="E15" s="27"/>
      <c r="F15" s="27"/>
      <c r="G15" s="27"/>
      <c r="H15" s="77"/>
      <c r="I15" s="69">
        <f>H15*Training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IF($A$1,"De installatie omvat het operationeel opleveren van Exsion in Windows omgeving.","De installatie omvat het operationeel opleveren van Exsion in een Citrix, TS of Windows omgeving.")</f>
        <v>De installatie omvat het operationeel opleveren van Exsion in een Citrix, TS of Windows omgeving.</v>
      </c>
    </row>
    <row r="16" spans="1:253" ht="20.100000000000001" customHeight="1" thickBot="1" x14ac:dyDescent="0.3">
      <c r="A16" s="27"/>
      <c r="B16" s="29" t="s">
        <v>17</v>
      </c>
      <c r="C16" s="27"/>
      <c r="D16" s="27"/>
      <c r="E16" s="27"/>
      <c r="F16" s="27"/>
      <c r="G16" s="27"/>
      <c r="H16" s="78">
        <v>0</v>
      </c>
      <c r="I16" s="70">
        <f>H16*Consultancy</f>
        <v>0</v>
      </c>
      <c r="J16" s="21" t="s">
        <v>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57</v>
      </c>
    </row>
    <row r="17" spans="1:253" ht="20.100000000000001" customHeight="1" thickBot="1" x14ac:dyDescent="0.3">
      <c r="A17" s="27"/>
      <c r="B17" s="29"/>
      <c r="C17" s="27"/>
      <c r="D17" s="27"/>
      <c r="E17" s="23"/>
      <c r="F17" s="44" t="s">
        <v>12</v>
      </c>
      <c r="G17" s="31"/>
      <c r="H17" s="72"/>
      <c r="I17" s="74">
        <f>SUM(I14:I16)</f>
        <v>525</v>
      </c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33</v>
      </c>
    </row>
    <row r="18" spans="1:253" ht="20.100000000000001" customHeight="1" thickBot="1" x14ac:dyDescent="0.3">
      <c r="B18" s="29" t="s">
        <v>22</v>
      </c>
      <c r="C18" s="27"/>
      <c r="D18" s="27"/>
      <c r="E18" s="41"/>
      <c r="F18" s="27"/>
      <c r="G18" s="27"/>
      <c r="H18" s="5"/>
      <c r="I18" s="47">
        <f>IF($A$1,$A$2*10,IF(0.1*I12&lt;450,450/12,0.1*I12/12))*1.05</f>
        <v>39.375</v>
      </c>
      <c r="J18" s="21" t="s">
        <v>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35</v>
      </c>
    </row>
    <row r="19" spans="1:253" ht="20.100000000000001" customHeight="1" x14ac:dyDescent="0.25">
      <c r="B19" s="29" t="s">
        <v>21</v>
      </c>
      <c r="C19" s="27"/>
      <c r="D19" s="27"/>
      <c r="E19" s="27"/>
      <c r="F19" s="27"/>
      <c r="G19" s="27"/>
      <c r="H19" s="81" t="s">
        <v>62</v>
      </c>
      <c r="I19" s="84">
        <f>IF(H19="N",0,IF($A$1,$A$2*75/12,375/12))*1.05</f>
        <v>32.8125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3" t="s">
        <v>28</v>
      </c>
    </row>
    <row r="20" spans="1:253" ht="20.25" customHeight="1" thickBot="1" x14ac:dyDescent="0.3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2" t="s">
        <v>37</v>
      </c>
      <c r="I20" s="84" t="str">
        <f>IF($A$1,"",IF(H20="J",15,""))</f>
        <v/>
      </c>
      <c r="J20" s="21" t="s">
        <v>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61</v>
      </c>
    </row>
    <row r="21" spans="1:253" ht="20.25" customHeight="1" x14ac:dyDescent="0.25">
      <c r="B21" s="29"/>
      <c r="C21" s="27"/>
      <c r="D21" s="27"/>
      <c r="E21" s="27"/>
      <c r="F21" s="27"/>
      <c r="G21" s="27"/>
      <c r="H21" s="80"/>
      <c r="I21" s="85"/>
      <c r="J21" s="2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79" t="s">
        <v>43</v>
      </c>
    </row>
    <row r="22" spans="1:253" ht="20.100000000000001" customHeight="1" thickBot="1" x14ac:dyDescent="0.3">
      <c r="B22" s="29"/>
      <c r="C22" s="27"/>
      <c r="D22" s="27"/>
      <c r="E22" s="27"/>
      <c r="F22" s="27"/>
      <c r="G22" s="27"/>
      <c r="H22" s="83"/>
      <c r="I22" s="86" t="str">
        <f>IF(H19="J","",IF(H22=0,"",IF(H22=1,"",IF(H22=2,15,30))))</f>
        <v/>
      </c>
      <c r="J22" s="22" t="s">
        <v>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 t="s">
        <v>15</v>
      </c>
    </row>
    <row r="23" spans="1:253" ht="20.100000000000001" customHeight="1" thickBot="1" x14ac:dyDescent="0.3">
      <c r="B23" s="32"/>
      <c r="C23" s="27"/>
      <c r="D23" s="27"/>
      <c r="E23" s="23"/>
      <c r="F23" s="44" t="s">
        <v>14</v>
      </c>
      <c r="G23" s="31"/>
      <c r="H23" s="42"/>
      <c r="I23" s="75">
        <f>SUM(I18:I22)</f>
        <v>72.1875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27" customFormat="1" ht="19.5" customHeight="1" thickBot="1" x14ac:dyDescent="0.3">
      <c r="B24" s="36"/>
      <c r="C24" s="5"/>
      <c r="D24" s="5"/>
      <c r="E24" s="5"/>
      <c r="F24" s="5"/>
      <c r="G24" s="5"/>
      <c r="H24" s="35"/>
      <c r="I24" s="35"/>
    </row>
    <row r="25" spans="1:253" ht="20.100000000000001" customHeight="1" thickBot="1" x14ac:dyDescent="0.3">
      <c r="B25" s="28" t="s">
        <v>19</v>
      </c>
      <c r="C25" s="110"/>
      <c r="D25" s="110"/>
      <c r="E25" s="110"/>
      <c r="F25" s="110"/>
      <c r="G25" s="110"/>
      <c r="H25" s="111"/>
      <c r="I25" s="112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50</v>
      </c>
    </row>
    <row r="26" spans="1:253" ht="20.100000000000001" customHeight="1" x14ac:dyDescent="0.25">
      <c r="B26" s="29" t="s">
        <v>2</v>
      </c>
      <c r="C26" s="113"/>
      <c r="D26" s="114"/>
      <c r="E26" s="114"/>
      <c r="F26" s="114"/>
      <c r="G26" s="114"/>
      <c r="H26" s="114"/>
      <c r="I26" s="115"/>
      <c r="J26" s="22" t="s">
        <v>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36</v>
      </c>
    </row>
    <row r="27" spans="1:253" ht="12" customHeight="1" x14ac:dyDescent="0.25">
      <c r="B27" s="29" t="s">
        <v>1</v>
      </c>
      <c r="C27" s="105"/>
      <c r="D27" s="106"/>
      <c r="E27" s="106"/>
      <c r="F27" s="106"/>
      <c r="G27" s="106"/>
      <c r="H27" s="106"/>
      <c r="I27" s="109"/>
      <c r="J27" s="22" t="s">
        <v>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58</v>
      </c>
    </row>
    <row r="28" spans="1:253" ht="12.75" customHeight="1" x14ac:dyDescent="0.25">
      <c r="B28" s="29" t="s">
        <v>3</v>
      </c>
      <c r="C28" s="105"/>
      <c r="D28" s="106"/>
      <c r="E28" s="106"/>
      <c r="F28" s="106"/>
      <c r="G28" s="106"/>
      <c r="H28" s="106"/>
      <c r="I28" s="109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51</v>
      </c>
    </row>
    <row r="29" spans="1:253" ht="13.5" customHeight="1" x14ac:dyDescent="0.25">
      <c r="B29" s="29" t="s">
        <v>0</v>
      </c>
      <c r="C29" s="105"/>
      <c r="D29" s="106"/>
      <c r="E29" s="106"/>
      <c r="F29" s="106"/>
      <c r="G29" s="106"/>
      <c r="H29" s="106"/>
      <c r="I29" s="106"/>
      <c r="J29" s="2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 t="s">
        <v>52</v>
      </c>
    </row>
    <row r="30" spans="1:253" ht="29.25" customHeight="1" x14ac:dyDescent="0.25">
      <c r="B30" s="29"/>
      <c r="C30" s="88"/>
      <c r="D30" s="89"/>
      <c r="E30" s="89"/>
      <c r="F30" s="89"/>
      <c r="G30" s="89"/>
      <c r="H30" s="89"/>
      <c r="I30" s="90"/>
      <c r="J30" s="91" t="s">
        <v>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92" t="s">
        <v>55</v>
      </c>
    </row>
    <row r="31" spans="1:253" ht="14.25" customHeight="1" thickBot="1" x14ac:dyDescent="0.3">
      <c r="B31" s="29"/>
      <c r="C31" s="88"/>
      <c r="D31" s="89"/>
      <c r="E31" s="89"/>
      <c r="F31" s="89"/>
      <c r="G31" s="89"/>
      <c r="H31" s="89"/>
      <c r="I31" s="90"/>
      <c r="J31" s="94" t="s">
        <v>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93" t="s">
        <v>56</v>
      </c>
    </row>
    <row r="32" spans="1:253" ht="20.100000000000001" customHeight="1" x14ac:dyDescent="0.25">
      <c r="B32" s="28" t="s">
        <v>16</v>
      </c>
      <c r="C32" s="96"/>
      <c r="D32" s="97"/>
      <c r="E32" s="97"/>
      <c r="F32" s="97"/>
      <c r="G32" s="97"/>
      <c r="H32" s="97"/>
      <c r="I32" s="98"/>
      <c r="J32" s="2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38" t="str">
        <f>"Voor akkoord "&amp;C26 &amp;":"</f>
        <v>Voor akkoord :</v>
      </c>
    </row>
    <row r="33" spans="2:253" ht="20.100000000000001" customHeight="1" x14ac:dyDescent="0.25">
      <c r="B33" s="29"/>
      <c r="C33" s="99"/>
      <c r="D33" s="100"/>
      <c r="E33" s="100"/>
      <c r="F33" s="100"/>
      <c r="G33" s="100"/>
      <c r="H33" s="100"/>
      <c r="I33" s="101"/>
      <c r="J33" s="2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38"/>
    </row>
    <row r="34" spans="2:253" ht="20.100000000000001" customHeight="1" x14ac:dyDescent="0.25">
      <c r="B34" s="29"/>
      <c r="C34" s="99"/>
      <c r="D34" s="100"/>
      <c r="E34" s="100"/>
      <c r="F34" s="100"/>
      <c r="G34" s="100"/>
      <c r="H34" s="100"/>
      <c r="I34" s="10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3"/>
    </row>
    <row r="35" spans="2:253" ht="20.100000000000001" customHeight="1" thickBot="1" x14ac:dyDescent="0.3">
      <c r="B35" s="59"/>
      <c r="C35" s="102"/>
      <c r="D35" s="103"/>
      <c r="E35" s="103"/>
      <c r="F35" s="103"/>
      <c r="G35" s="103"/>
      <c r="H35" s="103"/>
      <c r="I35" s="104"/>
      <c r="J35" s="8" t="s">
        <v>13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34" t="s">
        <v>18</v>
      </c>
    </row>
    <row r="36" spans="2:253" ht="19.5" customHeight="1" thickBot="1" x14ac:dyDescent="0.3">
      <c r="C36" s="27"/>
      <c r="D36" s="27"/>
      <c r="E36" s="27"/>
      <c r="F36" s="27"/>
      <c r="G36" s="27"/>
      <c r="H36" s="27"/>
      <c r="J36" s="2"/>
    </row>
    <row r="37" spans="2:253" ht="12.75" customHeight="1" x14ac:dyDescent="0.25">
      <c r="B37" s="28" t="s">
        <v>63</v>
      </c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45"/>
    </row>
    <row r="38" spans="2:253" ht="20.100000000000001" customHeight="1" thickBot="1" x14ac:dyDescent="0.3">
      <c r="B38" s="30" t="str">
        <f>"Voor aanvullende informatie kunt u contact opnemen met "&amp;Contact</f>
        <v>Voor aanvullende informatie kunt u contact opnemen met HB Software b.v., Groen van Prinsterersingel 47 - 2805 TD Gouda, tel 0182-580411,mailadres: office@hbsoftware.nl.</v>
      </c>
      <c r="C38" s="8"/>
      <c r="D38" s="8"/>
      <c r="E38" s="8"/>
      <c r="F38" s="8"/>
      <c r="G38" s="8"/>
      <c r="H38" s="8"/>
      <c r="I38" s="39"/>
      <c r="J38" s="4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9"/>
    </row>
    <row r="39" spans="2:253" ht="20.100000000000001" customHeight="1" x14ac:dyDescent="0.25"/>
    <row r="40" spans="2:253" x14ac:dyDescent="0.25"/>
    <row r="41" spans="2:253" x14ac:dyDescent="0.25"/>
    <row r="42" spans="2:253" x14ac:dyDescent="0.25"/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8" x14ac:dyDescent="0.25"/>
    <row r="89" x14ac:dyDescent="0.25"/>
    <row r="90" x14ac:dyDescent="0.25"/>
  </sheetData>
  <sheetProtection algorithmName="SHA-512" hashValue="7NKm9shUJMlitqDzk+GK6jUYlMo5prcor3+14+B0BGFp2ayWdREhwIM8wu2iBnVDm3DvcLhxTgKo7uhbSeTMOg==" saltValue="ZsvGZhGH2FkgR4oREqNYDA==" spinCount="100000" sheet="1" objects="1" scenarios="1"/>
  <mergeCells count="7">
    <mergeCell ref="C32:I35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0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"Groep 1,Groep 2,Groep 3,Groep 4,Groep 5, Groep 6,Groep 7"</formula1>
    </dataValidation>
    <dataValidation type="list" allowBlank="1" showInputMessage="1" showErrorMessage="1" sqref="H15" xr:uid="{00000000-0002-0000-0100-000005000000}">
      <formula1>"1,2,3,4,5"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1078A2-E041-48C2-8253-D03727B7A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9F233-B606-406D-8E96-C345817C8DE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3B98B00-3954-4D6A-A053-D0A507C376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88B98C-3387-4083-A374-B394E06D4B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Prijzen</vt:lpstr>
      <vt:lpstr>Prijzen!Afdrukbereik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2012-01-09T15:19:44Z</cp:lastPrinted>
  <dcterms:created xsi:type="dcterms:W3CDTF">2000-09-11T10:32:31Z</dcterms:created>
  <dcterms:modified xsi:type="dcterms:W3CDTF">2021-01-08T14:42:12Z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WWNPSWZFXT5T-60-12</vt:lpwstr>
  </property>
  <property fmtid="{D5CDD505-2E9C-101B-9397-08002B2CF9AE}" pid="3" name="_dlc_DocIdItemGuid">
    <vt:lpwstr>0384dacc-8bd2-4793-be72-1dd34180c4dd</vt:lpwstr>
  </property>
  <property fmtid="{D5CDD505-2E9C-101B-9397-08002B2CF9AE}" pid="4" name="_dlc_DocIdUrl">
    <vt:lpwstr>http://hbshre01/ExSION/_layouts/DocIdRedir.aspx?ID=WWNPSWZFXT5T-60-12, WWNPSWZFXT5T-60-12</vt:lpwstr>
  </property>
  <property fmtid="{D5CDD505-2E9C-101B-9397-08002B2CF9AE}" pid="5" name="ContentTypeId">
    <vt:lpwstr>0x010100860DBDF967379649BBF146AF88E48338</vt:lpwstr>
  </property>
</Properties>
</file>